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e\Dropbox\Mare Kiers ZZP\PR\kennisbank\2020\kwartaal 2\"/>
    </mc:Choice>
  </mc:AlternateContent>
  <bookViews>
    <workbookView xWindow="0" yWindow="0" windowWidth="12192" windowHeight="8964" tabRatio="500"/>
  </bookViews>
  <sheets>
    <sheet name="concept 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26" i="1" l="1"/>
  <c r="D58" i="1" l="1"/>
  <c r="D57" i="1"/>
  <c r="B55" i="1"/>
  <c r="D55" i="1" s="1"/>
  <c r="D38" i="1"/>
  <c r="C10" i="1"/>
  <c r="D10" i="1" s="1"/>
  <c r="C36" i="1"/>
  <c r="D36" i="1" s="1"/>
  <c r="D35" i="1"/>
  <c r="C17" i="1"/>
  <c r="D17" i="1" s="1"/>
  <c r="C25" i="1"/>
  <c r="D60" i="1" l="1"/>
  <c r="D71" i="1"/>
  <c r="D37" i="1"/>
  <c r="D40" i="1" s="1"/>
  <c r="D28" i="1"/>
  <c r="D27" i="1"/>
  <c r="D25" i="1"/>
  <c r="D19" i="1"/>
  <c r="D20" i="1"/>
  <c r="D22" i="1" s="1"/>
  <c r="D18" i="1"/>
  <c r="D8" i="1"/>
  <c r="D9" i="1"/>
  <c r="D7" i="1"/>
  <c r="D12" i="1" s="1"/>
  <c r="D65" i="1"/>
  <c r="D30" i="1" l="1"/>
  <c r="D32" i="1" s="1"/>
  <c r="D44" i="1" l="1"/>
  <c r="D47" i="1" s="1"/>
  <c r="D49" i="1" s="1"/>
  <c r="E12" i="1" s="1"/>
  <c r="D45" i="1"/>
  <c r="D73" i="1" l="1"/>
  <c r="E32" i="1" l="1"/>
  <c r="E60" i="1"/>
  <c r="E71" i="1"/>
  <c r="E40" i="1"/>
  <c r="E47" i="1"/>
  <c r="D75" i="1"/>
  <c r="E65" i="1"/>
</calcChain>
</file>

<file path=xl/sharedStrings.xml><?xml version="1.0" encoding="utf-8"?>
<sst xmlns="http://schemas.openxmlformats.org/spreadsheetml/2006/main" count="109" uniqueCount="83">
  <si>
    <t>Organisatie</t>
  </si>
  <si>
    <t>Aantal</t>
  </si>
  <si>
    <t>Prijs</t>
  </si>
  <si>
    <t>Totaal</t>
  </si>
  <si>
    <t>opmerkingen</t>
  </si>
  <si>
    <t>Projectleiding</t>
  </si>
  <si>
    <t>Vrijwilligerscoördinatie</t>
  </si>
  <si>
    <t>Administratie</t>
  </si>
  <si>
    <t>totaal</t>
  </si>
  <si>
    <t>van totaal</t>
  </si>
  <si>
    <t>Opening</t>
  </si>
  <si>
    <t>PR en Communicatie</t>
  </si>
  <si>
    <t>Vormgever</t>
  </si>
  <si>
    <t>Overige kosten</t>
  </si>
  <si>
    <t>Bedankjes</t>
  </si>
  <si>
    <t>Kantoorkosten</t>
  </si>
  <si>
    <t>Onvoorzien</t>
  </si>
  <si>
    <t>DEKKINGSPLAN</t>
  </si>
  <si>
    <t>Eigen inkomsten</t>
  </si>
  <si>
    <t>Sponsoring</t>
  </si>
  <si>
    <t>Subsidies en fondsen</t>
  </si>
  <si>
    <t>BALANS</t>
  </si>
  <si>
    <t>Eenheid</t>
  </si>
  <si>
    <t>opmerkingen/ uitleg</t>
  </si>
  <si>
    <t>Tijdelijke Tentoonstelling</t>
  </si>
  <si>
    <t xml:space="preserve">PR Coordinator </t>
  </si>
  <si>
    <t>Offline en Online middelen</t>
  </si>
  <si>
    <t>Symbolisch bedrag voor kapitalisatie vrijwilligersuren</t>
  </si>
  <si>
    <t>Inzet vrijwilligers</t>
  </si>
  <si>
    <t>Adviseur planontwikkeling &amp; fondsenwerving</t>
  </si>
  <si>
    <t>Activiteiten</t>
  </si>
  <si>
    <t>Educatie</t>
  </si>
  <si>
    <t>Materiaal</t>
  </si>
  <si>
    <t>Totaalprijs</t>
  </si>
  <si>
    <t>Begroting incl. btw</t>
  </si>
  <si>
    <t>Presentatie</t>
  </si>
  <si>
    <t>Vergoeding kunstenaars</t>
  </si>
  <si>
    <t>Per bijdrage</t>
  </si>
  <si>
    <t>Publieksbegeleiding</t>
  </si>
  <si>
    <t>Totaalprijs, bordjes, hand-outs</t>
  </si>
  <si>
    <t>Coordinator</t>
  </si>
  <si>
    <t>subtotaal</t>
  </si>
  <si>
    <t>Naam vormgever</t>
  </si>
  <si>
    <t>Mare Kiers, projectprijs</t>
  </si>
  <si>
    <t>Entree tentoonstelling</t>
  </si>
  <si>
    <t>Bijdrage scholen</t>
  </si>
  <si>
    <t>Lokaal MKB bedrijf</t>
  </si>
  <si>
    <t>Toegezegd</t>
  </si>
  <si>
    <t>In aanvraag/ toegezegd</t>
  </si>
  <si>
    <t>Publiek fonds</t>
  </si>
  <si>
    <t xml:space="preserve">Privaat fonds </t>
  </si>
  <si>
    <t xml:space="preserve">Bepaalde taken worden verricht door vrijwilligers. Die kan je kapitaliseren. Ik hanteer altijd symbolische aantallen uren en bedragen, bijvoorbeeld 50 uur en 25 euro. Deze bedragen komen in het dekkingsplan terug. </t>
  </si>
  <si>
    <t>Je kan ervoor kiezen mijn honorarium op te nemen in de begroting.</t>
  </si>
  <si>
    <t>Let op de Fair Practice Code voor het belonen van je cultuurprofessionals.</t>
  </si>
  <si>
    <t>Zorg dat je eigen inkomsten zo hoog mogelijk zijn. In theorie valt sponsoring hier ook onder. Zonder een reeds behaald bedrag, zullen weinig fondsen je aanvraag haalbaar vinden.</t>
  </si>
  <si>
    <t>Uit de reserves</t>
  </si>
  <si>
    <t>Opgebouwd in voorgaande jaren</t>
  </si>
  <si>
    <t>Laat weten wat de stand van je aanvraag is in je opmerkingen.</t>
  </si>
  <si>
    <t>Bijvoorbeeld de gemeente, provincie of rijkscultuurfondsen.</t>
  </si>
  <si>
    <t xml:space="preserve">Als je geen btw terug krijgt, vergeet die post dan niet op te nemen! Anders zit je met een gat van 21%. </t>
  </si>
  <si>
    <t xml:space="preserve">Fondsen geven niet graag aan projecten met veel organisatiekosten. Probeer onder de 20% te blijven. </t>
  </si>
  <si>
    <t>Sommige posten hoef je niet in kleine details uiteen te zetten. Een totaalprijs is voldoende.</t>
  </si>
  <si>
    <t xml:space="preserve">In dit format heb ik een fictieve projectbegroting van een kleine tentoonstelling gemaakt. Je ziet voorbeelden van bedragen, posten en een overzichtelijke structuur. In de cellen staan formules, zodat bijvoorbeeld de totalen en percentages automatisch berekend worden. </t>
  </si>
  <si>
    <t xml:space="preserve">Deel je activiteiten op in losse onderdelen. Maak het makkelijk voor jezelf en de beoordelaar om terug te vinden welke kosten waarbij horen. Eigenlijk zie je zonder een projectplan al wat je gaat doen. </t>
  </si>
  <si>
    <t xml:space="preserve">Bijkomend voordeel: in het geval van tegenvallende fondsenwerving kan je makkelijker beslissen wat je wel of niet (in afgeslankte versie) door laat gaan. </t>
  </si>
  <si>
    <t xml:space="preserve">Terwijl de vrijwillige projectleider wel in de begroting staat, staan bijv. de gastheren/ -vrouwen er niet in. De posities met veel verantwoordelijkheden (het kernteam) kapitaliseer je wel, de kleinere taken benoem je alleen in het plan. </t>
  </si>
  <si>
    <t>SUBTOTAAL</t>
  </si>
  <si>
    <t>Ontwikkeling lesmateriaal</t>
  </si>
  <si>
    <t>Uitvoering lesmateriaal</t>
  </si>
  <si>
    <t xml:space="preserve">Een project met een andere invalshoek, zoals een theatervoorstelling, muziekperformance of festival kan je op eenzelfde manier invullen. Alleen de 'activiteiten' zijn anders. </t>
  </si>
  <si>
    <t>Lees meer achtergrond &amp; tips op www.marekiers.nl/kennisbank</t>
  </si>
  <si>
    <t>Meer weten? Mail mare@marekiers.nl of bel 06-18438541</t>
  </si>
  <si>
    <t>Flyers/posters/sociale mediabudget</t>
  </si>
  <si>
    <t>Naam kunstenaar/docent</t>
  </si>
  <si>
    <t xml:space="preserve">Neem altijd een potje onvoorzien op van niet groter dan 5%. De meeste fondsen hebben specifieke regels waarbij je met 5% goed zit. </t>
  </si>
  <si>
    <t>Een financiële bijdrage vanuit de stichting zelf wordt altijd erg gewaardeerd.</t>
  </si>
  <si>
    <t>Bijvoorbeeld de bank of fondsen als het VSB Fonds of Prins Bernhard Cultuurfonds.</t>
  </si>
  <si>
    <t>Het bedrag dat overblijft, corrigeer ik met de potjes onvoorzien of kantoorkosten. Zo kom je uit op een mooi rond getal voor aanvragen en is je balans '0 euro'.</t>
  </si>
  <si>
    <t xml:space="preserve">Je activiteiten vinden fondsen het belangrijkste: zorg dat dit percentage hoog is. </t>
  </si>
  <si>
    <t>Een kunstenaar/ docent rekent geen btw over de uitvoering van lessen.</t>
  </si>
  <si>
    <t>Een kunstenaar/ docent rekent btw over de ontwikkeling van lesmateriaal.</t>
  </si>
  <si>
    <t>Naam coördinator</t>
  </si>
  <si>
    <t>Tips van Mare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</si>
</sst>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5" formatCode="dd/mm/yy"/>
    <numFmt numFmtId="166" formatCode="&quot;€&quot;\ #,##0"/>
  </numFmts>
  <fonts count="20">
    <font>
      <sz val="11"/>
      <color rgb="FF000000"/>
      <name val="Calibri"/>
      <family val="2"/>
      <charset val="1"/>
    </font>
    <font>
      <sz val="11"/>
      <color rgb="FFFFFFFF"/>
      <name val="Calibri"/>
      <family val="2"/>
      <charset val="1"/>
    </font>
    <font>
      <b/>
      <sz val="11"/>
      <color rgb="FF000000"/>
      <name val="Calibri"/>
      <family val="2"/>
      <charset val="1"/>
    </font>
    <font>
      <sz val="11"/>
      <color rgb="FFCE181E"/>
      <name val="Calibri"/>
      <family val="2"/>
      <charset val="1"/>
    </font>
    <font>
      <i/>
      <sz val="11"/>
      <color rgb="FF000000"/>
      <name val="Calibri"/>
      <family val="2"/>
      <charset val="1"/>
    </font>
    <font>
      <i/>
      <sz val="11"/>
      <color rgb="FFCE181E"/>
      <name val="Calibri"/>
      <family val="2"/>
      <charset val="1"/>
    </font>
    <font>
      <sz val="11"/>
      <color rgb="FF4F81BD"/>
      <name val="Calibri"/>
      <family val="2"/>
      <charset val="1"/>
    </font>
    <font>
      <b/>
      <sz val="11"/>
      <color rgb="FFFFFFFF"/>
      <name val="Calibri"/>
      <family val="2"/>
      <charset val="1"/>
    </font>
    <font>
      <sz val="11"/>
      <color rgb="FF000000"/>
      <name val="Calibri"/>
      <family val="2"/>
    </font>
    <font>
      <sz val="11"/>
      <color theme="1"/>
      <name val="Calibri"/>
      <family val="2"/>
      <charset val="1"/>
    </font>
    <font>
      <i/>
      <sz val="11"/>
      <color theme="1"/>
      <name val="Calibri"/>
      <family val="2"/>
      <charset val="1"/>
    </font>
    <font>
      <sz val="11"/>
      <color theme="1"/>
      <name val="Calibri"/>
      <family val="2"/>
    </font>
    <font>
      <b/>
      <sz val="14"/>
      <color theme="0"/>
      <name val="Calibri Light"/>
      <family val="2"/>
    </font>
    <font>
      <sz val="14"/>
      <color theme="0"/>
      <name val="Calibri Light"/>
      <family val="2"/>
    </font>
    <font>
      <sz val="11"/>
      <name val="Calibri  "/>
    </font>
    <font>
      <sz val="11"/>
      <color rgb="FF9C0006"/>
      <name val="Calibri"/>
      <family val="2"/>
      <scheme val="minor"/>
    </font>
    <font>
      <u/>
      <sz val="11"/>
      <color theme="10"/>
      <name val="Calibri"/>
      <family val="2"/>
      <charset val="1"/>
    </font>
    <font>
      <sz val="26"/>
      <name val="Calibri"/>
      <family val="2"/>
      <charset val="1"/>
    </font>
    <font>
      <sz val="26"/>
      <name val="Calibri Light"/>
      <family val="2"/>
    </font>
    <font>
      <i/>
      <sz val="20"/>
      <name val="Calibri"/>
      <family val="2"/>
    </font>
  </fonts>
  <fills count="12">
    <fill>
      <patternFill patternType="none"/>
    </fill>
    <fill>
      <patternFill patternType="gray125"/>
    </fill>
    <fill>
      <patternFill patternType="solid">
        <fgColor rgb="FF4472C4"/>
        <bgColor rgb="FF4F81BD"/>
      </patternFill>
    </fill>
    <fill>
      <patternFill patternType="solid">
        <fgColor rgb="FFD0CECE"/>
        <bgColor rgb="FFCCCCFF"/>
      </patternFill>
    </fill>
    <fill>
      <patternFill patternType="solid">
        <fgColor rgb="FFEEEEEE"/>
        <bgColor rgb="FFFFFFFF"/>
      </patternFill>
    </fill>
    <fill>
      <patternFill patternType="solid">
        <fgColor rgb="FF5B9BD5"/>
        <bgColor rgb="FF4F81BD"/>
      </patternFill>
    </fill>
    <fill>
      <patternFill patternType="solid">
        <fgColor theme="4" tint="0.79998168889431442"/>
        <bgColor rgb="FF4F81BD"/>
      </patternFill>
    </fill>
    <fill>
      <patternFill patternType="solid">
        <fgColor theme="4" tint="0.79998168889431442"/>
        <bgColor indexed="64"/>
      </patternFill>
    </fill>
    <fill>
      <patternFill patternType="solid">
        <fgColor theme="4" tint="0.79998168889431442"/>
        <bgColor rgb="FFCCCCFF"/>
      </patternFill>
    </fill>
    <fill>
      <patternFill patternType="solid">
        <fgColor theme="4" tint="0.79998168889431442"/>
        <bgColor rgb="FFFFFFFF"/>
      </patternFill>
    </fill>
    <fill>
      <patternFill patternType="solid">
        <fgColor theme="4"/>
        <bgColor rgb="FF4F81BD"/>
      </patternFill>
    </fill>
    <fill>
      <patternFill patternType="solid">
        <fgColor theme="7" tint="0.79998168889431442"/>
        <bgColor indexed="64"/>
      </patternFill>
    </fill>
  </fills>
  <borders count="1">
    <border>
      <left/>
      <right/>
      <top/>
      <bottom/>
      <diagonal/>
    </border>
  </borders>
  <cellStyleXfs count="2">
    <xf numFmtId="0" fontId="0" fillId="0" borderId="0"/>
    <xf numFmtId="0" fontId="16" fillId="0" borderId="0" applyNumberFormat="0" applyFill="0" applyBorder="0" applyAlignment="0" applyProtection="0"/>
  </cellStyleXfs>
  <cellXfs count="98">
    <xf numFmtId="0" fontId="0" fillId="0" borderId="0" xfId="0"/>
    <xf numFmtId="0" fontId="1" fillId="2" borderId="0" xfId="0" applyFont="1" applyFill="1" applyBorder="1"/>
    <xf numFmtId="0" fontId="1" fillId="2" borderId="0" xfId="0" applyFont="1" applyFill="1"/>
    <xf numFmtId="0" fontId="0" fillId="0" borderId="0" xfId="0" applyBorder="1"/>
    <xf numFmtId="0" fontId="2" fillId="3" borderId="0" xfId="0" applyFont="1" applyFill="1" applyBorder="1"/>
    <xf numFmtId="0" fontId="0" fillId="3" borderId="0" xfId="0" applyFont="1" applyFill="1" applyBorder="1"/>
    <xf numFmtId="0" fontId="0" fillId="3" borderId="0" xfId="0" applyFont="1" applyFill="1"/>
    <xf numFmtId="0" fontId="0" fillId="0" borderId="0" xfId="0" applyFont="1" applyBorder="1"/>
    <xf numFmtId="0" fontId="0" fillId="0" borderId="0" xfId="0" applyFont="1"/>
    <xf numFmtId="0" fontId="3" fillId="0" borderId="0" xfId="0" applyFont="1" applyBorder="1"/>
    <xf numFmtId="0" fontId="2" fillId="0" borderId="0" xfId="0" applyFont="1" applyBorder="1" applyAlignment="1">
      <alignment horizontal="right"/>
    </xf>
    <xf numFmtId="9" fontId="0" fillId="0" borderId="0" xfId="0" applyNumberFormat="1" applyFont="1" applyBorder="1" applyAlignment="1">
      <alignment horizontal="right"/>
    </xf>
    <xf numFmtId="0" fontId="0" fillId="0" borderId="0" xfId="0" applyFont="1" applyBorder="1" applyAlignment="1">
      <alignment horizontal="left"/>
    </xf>
    <xf numFmtId="0" fontId="4" fillId="0" borderId="0" xfId="0" applyFont="1" applyBorder="1"/>
    <xf numFmtId="0" fontId="4" fillId="0" borderId="0" xfId="0" applyFont="1"/>
    <xf numFmtId="0" fontId="2" fillId="4" borderId="0" xfId="0" applyFont="1" applyFill="1" applyBorder="1"/>
    <xf numFmtId="0" fontId="0" fillId="4" borderId="0" xfId="0" applyFont="1" applyFill="1" applyBorder="1"/>
    <xf numFmtId="0" fontId="4" fillId="4" borderId="0" xfId="0" applyFont="1" applyFill="1" applyBorder="1"/>
    <xf numFmtId="0" fontId="5" fillId="4" borderId="0" xfId="0" applyFont="1" applyFill="1" applyBorder="1"/>
    <xf numFmtId="0" fontId="6" fillId="4" borderId="0" xfId="0" applyFont="1" applyFill="1"/>
    <xf numFmtId="0" fontId="4" fillId="4" borderId="0" xfId="0" applyFont="1" applyFill="1"/>
    <xf numFmtId="0" fontId="6" fillId="0" borderId="0" xfId="0" applyFont="1"/>
    <xf numFmtId="0" fontId="3" fillId="0" borderId="0" xfId="0" applyFont="1"/>
    <xf numFmtId="9" fontId="0" fillId="0" borderId="0" xfId="0" applyNumberFormat="1" applyBorder="1"/>
    <xf numFmtId="0" fontId="2" fillId="0" borderId="0" xfId="0" applyFont="1"/>
    <xf numFmtId="0" fontId="2" fillId="5" borderId="0" xfId="0" applyFont="1" applyFill="1" applyBorder="1"/>
    <xf numFmtId="0" fontId="0" fillId="5" borderId="0" xfId="0" applyFill="1" applyBorder="1"/>
    <xf numFmtId="0" fontId="0" fillId="5" borderId="0" xfId="0" applyFill="1"/>
    <xf numFmtId="0" fontId="7" fillId="2" borderId="0" xfId="0" applyFont="1" applyFill="1" applyBorder="1"/>
    <xf numFmtId="0" fontId="3" fillId="3" borderId="0" xfId="0" applyFont="1" applyFill="1"/>
    <xf numFmtId="9" fontId="0" fillId="0" borderId="0" xfId="0" applyNumberFormat="1" applyFont="1" applyBorder="1" applyAlignment="1">
      <alignment horizontal="left"/>
    </xf>
    <xf numFmtId="165" fontId="4" fillId="0" borderId="0" xfId="0" applyNumberFormat="1" applyFont="1"/>
    <xf numFmtId="0" fontId="2" fillId="2" borderId="0" xfId="0" applyFont="1" applyFill="1" applyBorder="1"/>
    <xf numFmtId="0" fontId="0" fillId="2" borderId="0" xfId="0" applyFill="1" applyBorder="1"/>
    <xf numFmtId="0" fontId="0" fillId="2" borderId="0" xfId="0" applyFill="1"/>
    <xf numFmtId="0" fontId="0" fillId="0" borderId="0" xfId="0" applyFill="1" applyBorder="1"/>
    <xf numFmtId="0" fontId="8" fillId="0" borderId="0" xfId="0" applyFont="1" applyBorder="1"/>
    <xf numFmtId="0" fontId="0" fillId="0" borderId="0" xfId="0" applyFont="1" applyFill="1" applyBorder="1"/>
    <xf numFmtId="0" fontId="9" fillId="2" borderId="0" xfId="0" applyFont="1" applyFill="1" applyBorder="1"/>
    <xf numFmtId="0" fontId="9" fillId="0" borderId="0" xfId="0" applyFont="1" applyBorder="1"/>
    <xf numFmtId="0" fontId="9" fillId="3" borderId="0" xfId="0" applyFont="1" applyFill="1" applyBorder="1"/>
    <xf numFmtId="0" fontId="9" fillId="0" borderId="0" xfId="0" applyFont="1"/>
    <xf numFmtId="0" fontId="9" fillId="0" borderId="0" xfId="0" applyFont="1" applyBorder="1" applyAlignment="1">
      <alignment horizontal="left"/>
    </xf>
    <xf numFmtId="0" fontId="10" fillId="0" borderId="0" xfId="0" applyFont="1" applyBorder="1"/>
    <xf numFmtId="0" fontId="10" fillId="4" borderId="0" xfId="0" applyFont="1" applyFill="1" applyBorder="1"/>
    <xf numFmtId="9" fontId="9" fillId="0" borderId="0" xfId="0" applyNumberFormat="1" applyFont="1" applyBorder="1" applyAlignment="1">
      <alignment horizontal="left"/>
    </xf>
    <xf numFmtId="0" fontId="9" fillId="5" borderId="0" xfId="0" applyFont="1" applyFill="1" applyBorder="1"/>
    <xf numFmtId="0" fontId="4" fillId="0" borderId="0" xfId="0" applyFont="1" applyFill="1" applyBorder="1"/>
    <xf numFmtId="0" fontId="5" fillId="0" borderId="0" xfId="0" applyFont="1" applyFill="1" applyBorder="1"/>
    <xf numFmtId="0" fontId="6" fillId="0" borderId="0" xfId="0" applyFont="1" applyFill="1"/>
    <xf numFmtId="0" fontId="4" fillId="0" borderId="0" xfId="0" applyFont="1" applyFill="1"/>
    <xf numFmtId="0" fontId="8" fillId="0" borderId="0" xfId="0" applyFont="1" applyFill="1" applyBorder="1"/>
    <xf numFmtId="0" fontId="11" fillId="0" borderId="0" xfId="0" applyFont="1" applyFill="1" applyBorder="1"/>
    <xf numFmtId="0" fontId="11" fillId="0" borderId="0" xfId="0" applyFont="1" applyBorder="1"/>
    <xf numFmtId="0" fontId="9" fillId="7" borderId="0" xfId="0" applyFont="1" applyFill="1" applyBorder="1"/>
    <xf numFmtId="0" fontId="9" fillId="7" borderId="0" xfId="0" applyFont="1" applyFill="1"/>
    <xf numFmtId="0" fontId="9" fillId="6" borderId="0" xfId="0" applyFont="1" applyFill="1" applyBorder="1"/>
    <xf numFmtId="0" fontId="11" fillId="7" borderId="0" xfId="0" applyFont="1" applyFill="1" applyBorder="1"/>
    <xf numFmtId="0" fontId="11" fillId="8" borderId="0" xfId="0" applyFont="1" applyFill="1" applyBorder="1"/>
    <xf numFmtId="0" fontId="11" fillId="7" borderId="0" xfId="0" applyFont="1" applyFill="1"/>
    <xf numFmtId="0" fontId="11" fillId="7" borderId="0" xfId="0" applyFont="1" applyFill="1" applyBorder="1" applyAlignment="1">
      <alignment horizontal="left"/>
    </xf>
    <xf numFmtId="0" fontId="11" fillId="9" borderId="0" xfId="0" applyFont="1" applyFill="1" applyBorder="1"/>
    <xf numFmtId="0" fontId="11" fillId="6" borderId="0" xfId="0" applyFont="1" applyFill="1" applyBorder="1"/>
    <xf numFmtId="9" fontId="11" fillId="7" borderId="0" xfId="0" applyNumberFormat="1" applyFont="1" applyFill="1" applyBorder="1" applyAlignment="1">
      <alignment horizontal="left"/>
    </xf>
    <xf numFmtId="0" fontId="12" fillId="10" borderId="0" xfId="0" applyFont="1" applyFill="1" applyBorder="1"/>
    <xf numFmtId="0" fontId="13" fillId="10" borderId="0" xfId="0" applyFont="1" applyFill="1" applyBorder="1"/>
    <xf numFmtId="0" fontId="13" fillId="10" borderId="0" xfId="0" applyFont="1" applyFill="1"/>
    <xf numFmtId="0" fontId="13" fillId="0" borderId="0" xfId="0" applyFont="1" applyFill="1" applyBorder="1"/>
    <xf numFmtId="0" fontId="13" fillId="0" borderId="0" xfId="0" applyFont="1" applyFill="1"/>
    <xf numFmtId="0" fontId="14" fillId="7" borderId="0" xfId="0" applyFont="1" applyFill="1" applyBorder="1"/>
    <xf numFmtId="166" fontId="0" fillId="0" borderId="0" xfId="0" applyNumberFormat="1" applyFont="1" applyBorder="1" applyAlignment="1">
      <alignment horizontal="right"/>
    </xf>
    <xf numFmtId="166" fontId="2" fillId="0" borderId="0" xfId="0" applyNumberFormat="1" applyFont="1" applyBorder="1" applyAlignment="1">
      <alignment horizontal="right"/>
    </xf>
    <xf numFmtId="166" fontId="8" fillId="0" borderId="0" xfId="0" applyNumberFormat="1" applyFont="1" applyBorder="1" applyAlignment="1">
      <alignment horizontal="right"/>
    </xf>
    <xf numFmtId="166" fontId="4" fillId="0" borderId="0" xfId="0" applyNumberFormat="1" applyFont="1" applyBorder="1" applyAlignment="1">
      <alignment horizontal="right"/>
    </xf>
    <xf numFmtId="166" fontId="13" fillId="10" borderId="0" xfId="0" applyNumberFormat="1" applyFont="1" applyFill="1" applyBorder="1" applyAlignment="1">
      <alignment horizontal="right"/>
    </xf>
    <xf numFmtId="166" fontId="0" fillId="0" borderId="0" xfId="0" applyNumberFormat="1" applyBorder="1" applyAlignment="1">
      <alignment horizontal="right"/>
    </xf>
    <xf numFmtId="166" fontId="0" fillId="3" borderId="0" xfId="0" applyNumberFormat="1" applyFont="1" applyFill="1" applyBorder="1" applyAlignment="1">
      <alignment horizontal="right"/>
    </xf>
    <xf numFmtId="166" fontId="0" fillId="4" borderId="0" xfId="0" applyNumberFormat="1" applyFont="1" applyFill="1" applyBorder="1" applyAlignment="1">
      <alignment horizontal="right"/>
    </xf>
    <xf numFmtId="166" fontId="0" fillId="0" borderId="0" xfId="0" applyNumberFormat="1" applyFont="1" applyFill="1" applyBorder="1" applyAlignment="1">
      <alignment horizontal="right"/>
    </xf>
    <xf numFmtId="166" fontId="0" fillId="5" borderId="0" xfId="0" applyNumberFormat="1" applyFill="1" applyBorder="1" applyAlignment="1">
      <alignment horizontal="right"/>
    </xf>
    <xf numFmtId="166" fontId="0" fillId="0" borderId="0" xfId="0" applyNumberFormat="1" applyAlignment="1">
      <alignment horizontal="right"/>
    </xf>
    <xf numFmtId="166" fontId="1" fillId="2" borderId="0" xfId="0" applyNumberFormat="1" applyFont="1" applyFill="1" applyBorder="1" applyAlignment="1">
      <alignment horizontal="right"/>
    </xf>
    <xf numFmtId="166" fontId="0" fillId="0" borderId="0" xfId="0" applyNumberFormat="1" applyFont="1" applyAlignment="1">
      <alignment horizontal="right"/>
    </xf>
    <xf numFmtId="166" fontId="0" fillId="2" borderId="0" xfId="0" applyNumberFormat="1" applyFill="1" applyBorder="1" applyAlignment="1">
      <alignment horizontal="right"/>
    </xf>
    <xf numFmtId="0" fontId="15" fillId="0" borderId="0" xfId="0" applyFont="1"/>
    <xf numFmtId="0" fontId="11" fillId="0" borderId="0" xfId="0" applyFont="1"/>
    <xf numFmtId="166" fontId="2" fillId="4" borderId="0" xfId="0" applyNumberFormat="1" applyFont="1" applyFill="1" applyBorder="1" applyAlignment="1">
      <alignment horizontal="right"/>
    </xf>
    <xf numFmtId="166" fontId="2" fillId="0" borderId="0" xfId="0" applyNumberFormat="1" applyFont="1"/>
    <xf numFmtId="166" fontId="2" fillId="5" borderId="0" xfId="0" applyNumberFormat="1" applyFont="1" applyFill="1" applyBorder="1" applyAlignment="1">
      <alignment horizontal="right"/>
    </xf>
    <xf numFmtId="166" fontId="2" fillId="0" borderId="0" xfId="0" applyNumberFormat="1" applyFont="1" applyAlignment="1">
      <alignment horizontal="right"/>
    </xf>
    <xf numFmtId="166" fontId="8" fillId="0" borderId="0" xfId="0" applyNumberFormat="1" applyFont="1"/>
    <xf numFmtId="0" fontId="17" fillId="11" borderId="0" xfId="1" applyFont="1" applyFill="1" applyBorder="1"/>
    <xf numFmtId="0" fontId="18" fillId="11" borderId="0" xfId="0" applyFont="1" applyFill="1" applyBorder="1"/>
    <xf numFmtId="166" fontId="18" fillId="11" borderId="0" xfId="0" applyNumberFormat="1" applyFont="1" applyFill="1" applyBorder="1" applyAlignment="1">
      <alignment horizontal="right"/>
    </xf>
    <xf numFmtId="0" fontId="19" fillId="11" borderId="0" xfId="1" applyFont="1" applyFill="1" applyBorder="1"/>
    <xf numFmtId="0" fontId="0" fillId="11" borderId="0" xfId="0" applyFill="1" applyBorder="1"/>
    <xf numFmtId="166" fontId="0" fillId="11" borderId="0" xfId="0" applyNumberFormat="1" applyFill="1" applyBorder="1" applyAlignment="1">
      <alignment horizontal="right"/>
    </xf>
    <xf numFmtId="0" fontId="9" fillId="11" borderId="0" xfId="0" applyFont="1" applyFill="1" applyBorder="1"/>
  </cellXfs>
  <cellStyles count="2">
    <cellStyle name="Hyperlink" xfId="1" builtinId="8"/>
    <cellStyle name="Standaard" xfId="0" builtinId="0"/>
  </cellStyles>
  <dxfs count="0"/>
  <tableStyles count="0" defaultTableStyle="TableStyleMedium2" defaultPivotStyle="PivotStyleLight16"/>
  <colors>
    <indexedColors>
      <rgbColor rgb="FF000000"/>
      <rgbColor rgb="FFFFFFFF"/>
      <rgbColor rgb="FFCE181E"/>
      <rgbColor rgb="FF00FF00"/>
      <rgbColor rgb="FF0000FF"/>
      <rgbColor rgb="FFFFF200"/>
      <rgbColor rgb="FFFF00FF"/>
      <rgbColor rgb="FF00FFFF"/>
      <rgbColor rgb="FF800000"/>
      <rgbColor rgb="FF008000"/>
      <rgbColor rgb="FF000080"/>
      <rgbColor rgb="FF808000"/>
      <rgbColor rgb="FF800080"/>
      <rgbColor rgb="FF008080"/>
      <rgbColor rgb="FFD0CECE"/>
      <rgbColor rgb="FF808080"/>
      <rgbColor rgb="FF5B9BD5"/>
      <rgbColor rgb="FF993366"/>
      <rgbColor rgb="FFEEEEEE"/>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4472C4"/>
      <rgbColor rgb="FF33CCCC"/>
      <rgbColor rgb="FF99CC00"/>
      <rgbColor rgb="FFFFCC00"/>
      <rgbColor rgb="FFFF9900"/>
      <rgbColor rgb="FFFF6600"/>
      <rgbColor rgb="FF4F81BD"/>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arekiers.nl/contact" TargetMode="External"/><Relationship Id="rId1" Type="http://schemas.openxmlformats.org/officeDocument/2006/relationships/hyperlink" Target="https://www.marekiers.nl/kennisb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89"/>
  <sheetViews>
    <sheetView tabSelected="1" zoomScale="80" zoomScaleNormal="80" workbookViewId="0">
      <selection activeCell="E2" sqref="E2"/>
    </sheetView>
  </sheetViews>
  <sheetFormatPr defaultRowHeight="14.4"/>
  <cols>
    <col min="1" max="1" width="41.33203125" bestFit="1" customWidth="1"/>
    <col min="2" max="2" width="8.88671875" customWidth="1"/>
    <col min="3" max="3" width="11.77734375" style="80" bestFit="1" customWidth="1"/>
    <col min="4" max="4" width="10.5546875" style="80" bestFit="1" customWidth="1"/>
    <col min="5" max="5" width="7.6640625" customWidth="1"/>
    <col min="6" max="6" width="48.21875" style="41" bestFit="1" customWidth="1"/>
    <col min="7" max="7" width="255.6640625" style="55" customWidth="1"/>
    <col min="8" max="8" width="17.77734375" customWidth="1"/>
    <col min="9" max="9" width="8.6640625" customWidth="1"/>
    <col min="10" max="10" width="13.44140625" customWidth="1"/>
    <col min="11" max="11" width="8.109375" customWidth="1"/>
    <col min="12" max="12" width="14.5546875" customWidth="1"/>
    <col min="13" max="13" width="31.5546875" customWidth="1"/>
    <col min="14" max="1025" width="8.6640625" customWidth="1"/>
  </cols>
  <sheetData>
    <row r="2" spans="1:9" s="66" customFormat="1" ht="18">
      <c r="A2" s="64" t="s">
        <v>34</v>
      </c>
      <c r="B2" s="65"/>
      <c r="C2" s="74"/>
      <c r="D2" s="74"/>
      <c r="E2" s="65"/>
      <c r="F2" s="65"/>
      <c r="G2" s="64" t="s">
        <v>82</v>
      </c>
      <c r="H2" s="65"/>
    </row>
    <row r="3" spans="1:9" s="68" customFormat="1" ht="33.6">
      <c r="A3" s="91" t="s">
        <v>70</v>
      </c>
      <c r="B3" s="92"/>
      <c r="C3" s="93"/>
      <c r="D3" s="93"/>
      <c r="E3" s="92"/>
      <c r="F3" s="92"/>
      <c r="G3" s="69" t="s">
        <v>62</v>
      </c>
      <c r="H3" s="67"/>
    </row>
    <row r="4" spans="1:9" s="68" customFormat="1" ht="33.6">
      <c r="A4" s="94" t="s">
        <v>71</v>
      </c>
      <c r="B4" s="92"/>
      <c r="C4" s="93"/>
      <c r="D4" s="93"/>
      <c r="E4" s="92"/>
      <c r="F4" s="92"/>
      <c r="G4" s="69" t="s">
        <v>69</v>
      </c>
      <c r="H4" s="67"/>
    </row>
    <row r="5" spans="1:9">
      <c r="A5" s="95"/>
      <c r="B5" s="95"/>
      <c r="C5" s="96"/>
      <c r="D5" s="96"/>
      <c r="E5" s="95"/>
      <c r="F5" s="97"/>
      <c r="G5" s="57"/>
      <c r="H5" s="3"/>
    </row>
    <row r="6" spans="1:9" s="6" customFormat="1">
      <c r="A6" s="4" t="s">
        <v>0</v>
      </c>
      <c r="B6" s="5" t="s">
        <v>22</v>
      </c>
      <c r="C6" s="76" t="s">
        <v>2</v>
      </c>
      <c r="D6" s="76" t="s">
        <v>3</v>
      </c>
      <c r="E6" s="5"/>
      <c r="F6" s="40" t="s">
        <v>23</v>
      </c>
      <c r="G6" s="58" t="s">
        <v>59</v>
      </c>
      <c r="H6" s="5"/>
    </row>
    <row r="7" spans="1:9" s="8" customFormat="1">
      <c r="A7" s="7" t="s">
        <v>5</v>
      </c>
      <c r="B7" s="7">
        <v>50</v>
      </c>
      <c r="C7" s="70">
        <v>25</v>
      </c>
      <c r="D7" s="70">
        <f>B7*C7</f>
        <v>1250</v>
      </c>
      <c r="E7" s="7"/>
      <c r="F7" s="41" t="s">
        <v>27</v>
      </c>
      <c r="G7" s="59" t="s">
        <v>51</v>
      </c>
    </row>
    <row r="8" spans="1:9" s="8" customFormat="1">
      <c r="A8" s="7" t="s">
        <v>6</v>
      </c>
      <c r="B8" s="7">
        <v>50</v>
      </c>
      <c r="C8" s="70">
        <v>25</v>
      </c>
      <c r="D8" s="70">
        <f t="shared" ref="D8:D9" si="0">B8*C8</f>
        <v>1250</v>
      </c>
      <c r="E8" s="7"/>
      <c r="F8" s="41" t="s">
        <v>27</v>
      </c>
      <c r="G8" s="59"/>
    </row>
    <row r="9" spans="1:9">
      <c r="A9" s="7" t="s">
        <v>7</v>
      </c>
      <c r="B9" s="7">
        <v>50</v>
      </c>
      <c r="C9" s="70">
        <v>25</v>
      </c>
      <c r="D9" s="70">
        <f t="shared" si="0"/>
        <v>1250</v>
      </c>
      <c r="E9" s="3"/>
      <c r="F9" s="41" t="s">
        <v>27</v>
      </c>
      <c r="H9" s="8"/>
    </row>
    <row r="10" spans="1:9">
      <c r="A10" s="3" t="s">
        <v>29</v>
      </c>
      <c r="B10" s="37">
        <v>1</v>
      </c>
      <c r="C10" s="70">
        <f>2000*1.21</f>
        <v>2420</v>
      </c>
      <c r="D10" s="70">
        <f>C10</f>
        <v>2420</v>
      </c>
      <c r="E10" s="3"/>
      <c r="F10" s="41" t="s">
        <v>43</v>
      </c>
      <c r="G10" s="59" t="s">
        <v>52</v>
      </c>
      <c r="H10" s="8"/>
    </row>
    <row r="11" spans="1:9">
      <c r="A11" s="9"/>
      <c r="B11" s="3"/>
      <c r="C11" s="75"/>
      <c r="D11" s="70"/>
      <c r="E11" s="3"/>
      <c r="F11" s="39"/>
      <c r="G11" s="57"/>
      <c r="H11" s="3"/>
    </row>
    <row r="12" spans="1:9">
      <c r="A12" s="3"/>
      <c r="B12" s="10"/>
      <c r="C12" s="71" t="s">
        <v>8</v>
      </c>
      <c r="D12" s="71">
        <f>SUM(D7:D10)</f>
        <v>6170</v>
      </c>
      <c r="E12" s="11">
        <f>D12/D49</f>
        <v>0.17334990974285494</v>
      </c>
      <c r="F12" s="42" t="s">
        <v>9</v>
      </c>
      <c r="G12" s="60" t="s">
        <v>60</v>
      </c>
      <c r="H12" s="12"/>
    </row>
    <row r="13" spans="1:9">
      <c r="A13" s="3"/>
      <c r="B13" s="3"/>
      <c r="C13" s="75"/>
      <c r="D13" s="75"/>
      <c r="E13" s="3"/>
      <c r="F13" s="39"/>
      <c r="G13" s="57"/>
      <c r="H13" s="3"/>
    </row>
    <row r="14" spans="1:9" s="6" customFormat="1">
      <c r="A14" s="4" t="s">
        <v>30</v>
      </c>
      <c r="B14" s="5"/>
      <c r="C14" s="76"/>
      <c r="D14" s="76"/>
      <c r="E14" s="5"/>
      <c r="F14" s="40"/>
      <c r="G14" s="58" t="s">
        <v>63</v>
      </c>
      <c r="H14" s="5"/>
    </row>
    <row r="15" spans="1:9" s="14" customFormat="1">
      <c r="A15" s="7"/>
      <c r="B15" s="7"/>
      <c r="C15" s="70"/>
      <c r="D15" s="70"/>
      <c r="E15" s="13"/>
      <c r="F15" s="43"/>
      <c r="G15" s="57" t="s">
        <v>64</v>
      </c>
      <c r="H15" s="13"/>
    </row>
    <row r="16" spans="1:9" s="20" customFormat="1">
      <c r="A16" s="15" t="s">
        <v>24</v>
      </c>
      <c r="B16" s="16"/>
      <c r="C16" s="77"/>
      <c r="D16" s="86"/>
      <c r="E16" s="17"/>
      <c r="F16" s="44"/>
      <c r="G16" s="61" t="s">
        <v>65</v>
      </c>
      <c r="H16" s="18"/>
      <c r="I16" s="19"/>
    </row>
    <row r="17" spans="1:9" s="50" customFormat="1">
      <c r="A17" s="51" t="s">
        <v>40</v>
      </c>
      <c r="B17" s="37">
        <v>50</v>
      </c>
      <c r="C17" s="78">
        <f>75*1.21</f>
        <v>90.75</v>
      </c>
      <c r="D17" s="70">
        <f>B17*C17</f>
        <v>4537.5</v>
      </c>
      <c r="E17" s="47"/>
      <c r="F17" s="52" t="s">
        <v>81</v>
      </c>
      <c r="G17" s="57"/>
      <c r="H17" s="48"/>
      <c r="I17" s="49"/>
    </row>
    <row r="18" spans="1:9" s="14" customFormat="1">
      <c r="A18" s="7" t="s">
        <v>36</v>
      </c>
      <c r="B18" s="7">
        <v>10</v>
      </c>
      <c r="C18" s="70">
        <v>500</v>
      </c>
      <c r="D18" s="70">
        <f>B18*C18</f>
        <v>5000</v>
      </c>
      <c r="E18" s="13"/>
      <c r="F18" s="53" t="s">
        <v>37</v>
      </c>
      <c r="G18" s="57" t="s">
        <v>53</v>
      </c>
      <c r="H18" s="7"/>
      <c r="I18" s="21"/>
    </row>
    <row r="19" spans="1:9">
      <c r="A19" s="37" t="s">
        <v>32</v>
      </c>
      <c r="B19" s="7">
        <v>1</v>
      </c>
      <c r="C19" s="70">
        <v>2000</v>
      </c>
      <c r="D19" s="70">
        <f>B19*C19</f>
        <v>2000</v>
      </c>
      <c r="F19" s="85" t="s">
        <v>33</v>
      </c>
      <c r="G19" s="59" t="s">
        <v>61</v>
      </c>
      <c r="H19" s="22"/>
      <c r="I19" s="21"/>
    </row>
    <row r="20" spans="1:9">
      <c r="A20" s="37" t="s">
        <v>38</v>
      </c>
      <c r="B20" s="7">
        <v>1</v>
      </c>
      <c r="C20" s="70">
        <v>1500</v>
      </c>
      <c r="D20" s="70">
        <f t="shared" ref="D20" si="1">B20*C20</f>
        <v>1500</v>
      </c>
      <c r="E20" s="3"/>
      <c r="F20" s="53" t="s">
        <v>39</v>
      </c>
      <c r="G20" s="57"/>
      <c r="H20" s="3"/>
    </row>
    <row r="21" spans="1:9">
      <c r="A21" s="3"/>
      <c r="B21" s="3"/>
      <c r="C21" s="75"/>
      <c r="D21" s="70"/>
      <c r="E21" s="3"/>
      <c r="F21" s="39"/>
      <c r="G21" s="57"/>
      <c r="H21" s="3"/>
    </row>
    <row r="22" spans="1:9">
      <c r="A22" s="3"/>
      <c r="B22" s="3"/>
      <c r="C22" s="71" t="s">
        <v>8</v>
      </c>
      <c r="D22" s="87">
        <f>SUM(D17:D20)</f>
        <v>13037.5</v>
      </c>
      <c r="E22" s="23"/>
      <c r="F22" s="39"/>
      <c r="G22" s="57"/>
      <c r="H22" s="3"/>
    </row>
    <row r="23" spans="1:9" s="14" customFormat="1">
      <c r="A23" s="7"/>
      <c r="B23" s="7"/>
      <c r="C23" s="70"/>
      <c r="D23" s="70"/>
      <c r="E23" s="13"/>
      <c r="F23" s="39"/>
      <c r="G23" s="57"/>
      <c r="H23" s="7"/>
      <c r="I23" s="21"/>
    </row>
    <row r="24" spans="1:9" s="20" customFormat="1">
      <c r="A24" s="15" t="s">
        <v>31</v>
      </c>
      <c r="B24" s="16"/>
      <c r="C24" s="77"/>
      <c r="D24" s="86"/>
      <c r="E24" s="17"/>
      <c r="F24" s="44"/>
      <c r="G24" s="61"/>
      <c r="H24" s="17"/>
    </row>
    <row r="25" spans="1:9" s="14" customFormat="1">
      <c r="A25" s="7" t="s">
        <v>67</v>
      </c>
      <c r="B25" s="7">
        <v>25</v>
      </c>
      <c r="C25" s="70">
        <f>60*1.21</f>
        <v>72.599999999999994</v>
      </c>
      <c r="D25" s="70">
        <f>B25*C25</f>
        <v>1814.9999999999998</v>
      </c>
      <c r="E25" s="3"/>
      <c r="F25" s="41" t="s">
        <v>73</v>
      </c>
      <c r="G25" s="59" t="s">
        <v>80</v>
      </c>
      <c r="H25" s="8"/>
      <c r="I25" s="8"/>
    </row>
    <row r="26" spans="1:9" s="14" customFormat="1">
      <c r="A26" s="7" t="s">
        <v>68</v>
      </c>
      <c r="B26" s="7">
        <v>25</v>
      </c>
      <c r="C26" s="70">
        <v>60</v>
      </c>
      <c r="D26" s="70">
        <f>B26*C26</f>
        <v>1500</v>
      </c>
      <c r="E26" s="3"/>
      <c r="F26" s="41" t="s">
        <v>73</v>
      </c>
      <c r="G26" s="59" t="s">
        <v>79</v>
      </c>
      <c r="H26" s="8"/>
      <c r="I26" s="8"/>
    </row>
    <row r="27" spans="1:9">
      <c r="A27" s="3" t="s">
        <v>32</v>
      </c>
      <c r="B27" s="3">
        <v>1</v>
      </c>
      <c r="C27" s="75">
        <v>1000</v>
      </c>
      <c r="D27" s="70">
        <f>B27*C27</f>
        <v>1000</v>
      </c>
      <c r="E27" s="3"/>
      <c r="F27" s="39" t="s">
        <v>33</v>
      </c>
      <c r="G27" s="57"/>
      <c r="H27" s="3"/>
    </row>
    <row r="28" spans="1:9">
      <c r="A28" s="35" t="s">
        <v>35</v>
      </c>
      <c r="B28" s="3">
        <v>1</v>
      </c>
      <c r="C28" s="75">
        <v>1000</v>
      </c>
      <c r="D28" s="70">
        <f t="shared" ref="D28" si="2">B28*C28</f>
        <v>1000</v>
      </c>
      <c r="E28" s="3"/>
      <c r="F28" s="39" t="s">
        <v>33</v>
      </c>
      <c r="G28" s="57"/>
      <c r="H28" s="3"/>
    </row>
    <row r="29" spans="1:9" s="14" customFormat="1">
      <c r="A29" s="7"/>
      <c r="B29" s="3"/>
      <c r="C29" s="75"/>
      <c r="D29" s="70"/>
      <c r="E29" s="13"/>
      <c r="F29" s="39"/>
      <c r="G29" s="57"/>
      <c r="H29" s="9"/>
    </row>
    <row r="30" spans="1:9">
      <c r="A30" s="3"/>
      <c r="B30" s="3"/>
      <c r="C30" s="71" t="s">
        <v>8</v>
      </c>
      <c r="D30" s="87">
        <f>SUM(D25:D28)</f>
        <v>5315</v>
      </c>
      <c r="F30" s="39"/>
      <c r="G30" s="57"/>
      <c r="H30" s="3"/>
    </row>
    <row r="31" spans="1:9">
      <c r="A31" s="3"/>
      <c r="B31" s="3"/>
      <c r="C31" s="71"/>
      <c r="D31" s="87"/>
      <c r="E31" s="23"/>
      <c r="F31" s="39"/>
      <c r="G31" s="57"/>
      <c r="H31" s="3"/>
    </row>
    <row r="32" spans="1:9">
      <c r="A32" s="3"/>
      <c r="B32" s="3"/>
      <c r="C32" s="71" t="s">
        <v>41</v>
      </c>
      <c r="D32" s="87">
        <f>D22+D30</f>
        <v>18352.5</v>
      </c>
      <c r="E32" s="23">
        <f>D32/D49</f>
        <v>0.51562467075457785</v>
      </c>
      <c r="F32" s="39"/>
      <c r="G32" s="57" t="s">
        <v>78</v>
      </c>
      <c r="H32" s="3"/>
    </row>
    <row r="33" spans="1:9">
      <c r="A33" s="3"/>
      <c r="B33" s="3"/>
      <c r="C33" s="75"/>
      <c r="D33" s="71"/>
      <c r="E33" s="23"/>
      <c r="F33" s="39"/>
      <c r="G33" s="57"/>
      <c r="H33" s="3"/>
    </row>
    <row r="34" spans="1:9" s="6" customFormat="1">
      <c r="A34" s="4" t="s">
        <v>11</v>
      </c>
      <c r="B34" s="5"/>
      <c r="C34" s="76"/>
      <c r="D34" s="76"/>
      <c r="E34" s="5"/>
      <c r="F34" s="40"/>
      <c r="G34" s="58"/>
      <c r="H34" s="5"/>
    </row>
    <row r="35" spans="1:9">
      <c r="A35" s="3" t="s">
        <v>25</v>
      </c>
      <c r="B35" s="7">
        <v>50</v>
      </c>
      <c r="C35" s="70">
        <v>25</v>
      </c>
      <c r="D35" s="70">
        <f>B35*C35</f>
        <v>1250</v>
      </c>
      <c r="E35" s="7"/>
      <c r="F35" s="41" t="s">
        <v>27</v>
      </c>
      <c r="G35" s="57"/>
      <c r="H35" s="3"/>
      <c r="I35" s="24"/>
    </row>
    <row r="36" spans="1:9">
      <c r="A36" s="3" t="s">
        <v>12</v>
      </c>
      <c r="B36" s="7">
        <v>50</v>
      </c>
      <c r="C36" s="70">
        <f>60*1.21</f>
        <v>72.599999999999994</v>
      </c>
      <c r="D36" s="70">
        <f>B36*C36</f>
        <v>3629.9999999999995</v>
      </c>
      <c r="E36" s="3"/>
      <c r="F36" s="41" t="s">
        <v>42</v>
      </c>
      <c r="G36" s="57"/>
      <c r="H36" s="3"/>
    </row>
    <row r="37" spans="1:9">
      <c r="A37" s="3" t="s">
        <v>26</v>
      </c>
      <c r="B37" s="3">
        <v>1</v>
      </c>
      <c r="C37" s="75">
        <v>2000</v>
      </c>
      <c r="D37" s="70">
        <f t="shared" ref="D37:D38" si="3">B37*C37</f>
        <v>2000</v>
      </c>
      <c r="E37" s="3"/>
      <c r="F37" s="39" t="s">
        <v>72</v>
      </c>
      <c r="G37" s="57"/>
      <c r="H37" s="7"/>
    </row>
    <row r="38" spans="1:9">
      <c r="A38" s="35" t="s">
        <v>10</v>
      </c>
      <c r="B38" s="35">
        <v>1</v>
      </c>
      <c r="C38" s="75">
        <v>500</v>
      </c>
      <c r="D38" s="70">
        <f t="shared" si="3"/>
        <v>500</v>
      </c>
      <c r="E38" s="3"/>
      <c r="F38" s="39" t="s">
        <v>33</v>
      </c>
      <c r="G38" s="57"/>
      <c r="H38" s="7"/>
    </row>
    <row r="39" spans="1:9" s="14" customFormat="1">
      <c r="A39" s="7"/>
      <c r="B39" s="3"/>
      <c r="C39" s="75"/>
      <c r="D39" s="70"/>
      <c r="E39" s="13"/>
      <c r="F39" s="39"/>
      <c r="G39" s="57"/>
      <c r="H39" s="7"/>
    </row>
    <row r="40" spans="1:9">
      <c r="A40" s="3"/>
      <c r="B40" s="3"/>
      <c r="C40" s="71" t="s">
        <v>8</v>
      </c>
      <c r="D40" s="71">
        <f>SUM(D35:D38)</f>
        <v>7380</v>
      </c>
      <c r="E40" s="23">
        <f>D40/D49</f>
        <v>0.20734559706681838</v>
      </c>
      <c r="F40" s="39" t="s">
        <v>9</v>
      </c>
      <c r="G40" s="57"/>
      <c r="H40" s="3"/>
    </row>
    <row r="41" spans="1:9">
      <c r="A41" s="3"/>
      <c r="B41" s="3"/>
      <c r="C41" s="75"/>
      <c r="D41" s="75"/>
      <c r="E41" s="3"/>
      <c r="F41" s="39"/>
      <c r="G41" s="57"/>
      <c r="H41" s="3"/>
    </row>
    <row r="42" spans="1:9" s="6" customFormat="1">
      <c r="A42" s="4" t="s">
        <v>13</v>
      </c>
      <c r="B42" s="5"/>
      <c r="C42" s="76"/>
      <c r="D42" s="76"/>
      <c r="E42" s="5"/>
      <c r="F42" s="40"/>
      <c r="G42" s="58"/>
      <c r="H42" s="5"/>
    </row>
    <row r="43" spans="1:9">
      <c r="A43" s="3" t="s">
        <v>14</v>
      </c>
      <c r="B43" s="3"/>
      <c r="C43" s="75"/>
      <c r="D43" s="70">
        <v>500</v>
      </c>
      <c r="E43" s="3"/>
      <c r="F43" s="39"/>
      <c r="G43" s="57"/>
      <c r="H43" s="3"/>
    </row>
    <row r="44" spans="1:9">
      <c r="A44" s="3" t="s">
        <v>15</v>
      </c>
      <c r="B44" s="3"/>
      <c r="C44" s="75"/>
      <c r="D44" s="70">
        <f>(D40+D32+D12)*0.05</f>
        <v>1595.125</v>
      </c>
      <c r="E44" s="3"/>
      <c r="F44" s="45">
        <v>0.05</v>
      </c>
      <c r="H44" s="3"/>
    </row>
    <row r="45" spans="1:9">
      <c r="A45" s="3" t="s">
        <v>16</v>
      </c>
      <c r="B45" s="3"/>
      <c r="C45" s="75"/>
      <c r="D45" s="70">
        <f>(D40+D32+D12)*0.05</f>
        <v>1595.125</v>
      </c>
      <c r="E45" s="3"/>
      <c r="F45" s="45">
        <v>0.05</v>
      </c>
      <c r="G45" s="57" t="s">
        <v>74</v>
      </c>
      <c r="H45" s="3"/>
    </row>
    <row r="46" spans="1:9">
      <c r="A46" s="3"/>
      <c r="B46" s="3"/>
      <c r="C46" s="75"/>
      <c r="D46" s="75"/>
      <c r="E46" s="3"/>
      <c r="F46" s="39"/>
      <c r="G46" s="57"/>
      <c r="H46" s="3"/>
    </row>
    <row r="47" spans="1:9">
      <c r="A47" s="3"/>
      <c r="B47" s="3"/>
      <c r="C47" s="71" t="s">
        <v>8</v>
      </c>
      <c r="D47" s="71">
        <f>SUM(D43:D45)</f>
        <v>3690.25</v>
      </c>
      <c r="E47" s="23">
        <f>D47/D49</f>
        <v>0.10367982243574886</v>
      </c>
      <c r="F47" s="39" t="s">
        <v>9</v>
      </c>
      <c r="G47" s="57"/>
      <c r="H47" s="3"/>
    </row>
    <row r="48" spans="1:9">
      <c r="A48" s="3"/>
      <c r="B48" s="3"/>
      <c r="C48" s="75"/>
      <c r="D48" s="75"/>
      <c r="E48" s="3"/>
      <c r="F48" s="39"/>
      <c r="G48" s="57"/>
      <c r="H48" s="3"/>
    </row>
    <row r="49" spans="1:9" s="27" customFormat="1">
      <c r="A49" s="25" t="s">
        <v>66</v>
      </c>
      <c r="B49" s="26"/>
      <c r="C49" s="79"/>
      <c r="D49" s="88">
        <f>D12+D32+D40+D47</f>
        <v>35592.75</v>
      </c>
      <c r="E49" s="26"/>
      <c r="F49" s="46"/>
      <c r="G49" s="62"/>
      <c r="H49" s="26"/>
    </row>
    <row r="50" spans="1:9">
      <c r="A50" s="24"/>
      <c r="D50" s="89"/>
      <c r="G50" s="59"/>
    </row>
    <row r="51" spans="1:9">
      <c r="G51" s="59"/>
    </row>
    <row r="52" spans="1:9" s="2" customFormat="1">
      <c r="A52" s="28" t="s">
        <v>17</v>
      </c>
      <c r="B52" s="1"/>
      <c r="C52" s="81"/>
      <c r="D52" s="81"/>
      <c r="E52" s="1"/>
      <c r="F52" s="38"/>
      <c r="G52" s="62"/>
      <c r="H52" s="1"/>
    </row>
    <row r="53" spans="1:9">
      <c r="A53" s="3"/>
      <c r="B53" s="3"/>
      <c r="C53" s="75"/>
      <c r="D53" s="75"/>
      <c r="E53" s="3"/>
      <c r="F53" s="39"/>
      <c r="G53" s="57"/>
      <c r="H53" s="3"/>
    </row>
    <row r="54" spans="1:9" s="6" customFormat="1">
      <c r="A54" s="4" t="s">
        <v>18</v>
      </c>
      <c r="B54" s="5" t="s">
        <v>1</v>
      </c>
      <c r="C54" s="76" t="s">
        <v>2</v>
      </c>
      <c r="D54" s="76" t="s">
        <v>3</v>
      </c>
      <c r="E54" s="5"/>
      <c r="F54" s="40" t="s">
        <v>4</v>
      </c>
      <c r="G54" s="58" t="s">
        <v>54</v>
      </c>
      <c r="H54" s="5"/>
      <c r="I54" s="29"/>
    </row>
    <row r="55" spans="1:9">
      <c r="A55" s="3" t="s">
        <v>28</v>
      </c>
      <c r="B55" s="7">
        <f>B7+B8+B9+B35</f>
        <v>200</v>
      </c>
      <c r="C55" s="70">
        <v>25</v>
      </c>
      <c r="D55" s="70">
        <f>B55*C55</f>
        <v>5000</v>
      </c>
      <c r="E55" s="3"/>
      <c r="F55" s="41" t="s">
        <v>27</v>
      </c>
      <c r="G55" s="63"/>
      <c r="H55" s="30"/>
      <c r="I55" s="21"/>
    </row>
    <row r="56" spans="1:9">
      <c r="A56" s="35" t="s">
        <v>55</v>
      </c>
      <c r="B56" s="7"/>
      <c r="C56" s="70"/>
      <c r="D56" s="70">
        <v>5000</v>
      </c>
      <c r="E56" s="3"/>
      <c r="F56" s="41" t="s">
        <v>56</v>
      </c>
      <c r="G56" s="63" t="s">
        <v>75</v>
      </c>
      <c r="H56" s="30"/>
      <c r="I56" s="21"/>
    </row>
    <row r="57" spans="1:9">
      <c r="A57" s="35" t="s">
        <v>44</v>
      </c>
      <c r="B57" s="8">
        <v>100</v>
      </c>
      <c r="C57" s="82">
        <v>5</v>
      </c>
      <c r="D57" s="70">
        <f>B57*C57</f>
        <v>500</v>
      </c>
      <c r="F57" s="45"/>
      <c r="G57" s="63"/>
      <c r="H57" s="30"/>
      <c r="I57" s="21"/>
    </row>
    <row r="58" spans="1:9">
      <c r="A58" s="35" t="s">
        <v>45</v>
      </c>
      <c r="B58" s="7">
        <v>10</v>
      </c>
      <c r="C58" s="70">
        <v>25</v>
      </c>
      <c r="D58" s="70">
        <f>B58*C58</f>
        <v>250</v>
      </c>
      <c r="E58" s="3"/>
      <c r="F58" s="45"/>
      <c r="G58" s="63"/>
      <c r="H58" s="30"/>
      <c r="I58" s="21"/>
    </row>
    <row r="59" spans="1:9">
      <c r="A59" s="3"/>
      <c r="B59" s="3"/>
      <c r="C59" s="75"/>
      <c r="D59" s="75"/>
      <c r="E59" s="3"/>
      <c r="F59" s="39"/>
      <c r="G59" s="57"/>
      <c r="H59" s="3"/>
    </row>
    <row r="60" spans="1:9">
      <c r="A60" s="3"/>
      <c r="B60" s="3"/>
      <c r="C60" s="71" t="s">
        <v>8</v>
      </c>
      <c r="D60" s="71">
        <f>SUM(D55:D58)</f>
        <v>10750</v>
      </c>
      <c r="E60" s="23">
        <f>D60/D73</f>
        <v>0.30069930069930068</v>
      </c>
      <c r="F60" s="39" t="s">
        <v>9</v>
      </c>
      <c r="G60" s="57"/>
      <c r="H60" s="3"/>
    </row>
    <row r="61" spans="1:9">
      <c r="A61" s="3"/>
      <c r="B61" s="3"/>
      <c r="C61" s="75"/>
      <c r="D61" s="75"/>
      <c r="E61" s="3"/>
      <c r="F61" s="39"/>
      <c r="G61" s="57"/>
      <c r="H61" s="3"/>
    </row>
    <row r="62" spans="1:9" s="6" customFormat="1">
      <c r="A62" s="4" t="s">
        <v>19</v>
      </c>
      <c r="B62" s="5"/>
      <c r="C62" s="76"/>
      <c r="D62" s="76"/>
      <c r="E62" s="5"/>
      <c r="F62" s="40" t="s">
        <v>4</v>
      </c>
      <c r="G62" s="58"/>
      <c r="H62" s="5"/>
    </row>
    <row r="63" spans="1:9">
      <c r="A63" s="3" t="s">
        <v>46</v>
      </c>
      <c r="B63" s="3"/>
      <c r="C63" s="75"/>
      <c r="D63" s="70">
        <v>5000</v>
      </c>
      <c r="E63" s="3"/>
      <c r="F63" s="39" t="s">
        <v>47</v>
      </c>
      <c r="G63" s="57"/>
      <c r="H63" s="3"/>
      <c r="I63" s="24"/>
    </row>
    <row r="64" spans="1:9">
      <c r="A64" s="3"/>
      <c r="B64" s="3"/>
      <c r="C64" s="75"/>
      <c r="D64" s="75"/>
      <c r="E64" s="3"/>
      <c r="F64" s="39"/>
      <c r="G64" s="57"/>
      <c r="H64" s="7"/>
    </row>
    <row r="65" spans="1:9">
      <c r="A65" s="3"/>
      <c r="B65" s="3"/>
      <c r="C65" s="71" t="s">
        <v>8</v>
      </c>
      <c r="D65" s="71">
        <f>SUM(D63:D63)</f>
        <v>5000</v>
      </c>
      <c r="E65" s="23">
        <f>D65/D73</f>
        <v>0.13986013986013987</v>
      </c>
      <c r="F65" s="39" t="s">
        <v>9</v>
      </c>
      <c r="G65" s="57"/>
      <c r="H65" s="3"/>
    </row>
    <row r="66" spans="1:9">
      <c r="A66" s="3"/>
      <c r="B66" s="3"/>
      <c r="C66" s="75"/>
      <c r="D66" s="75"/>
      <c r="E66" s="3"/>
      <c r="F66" s="39"/>
      <c r="G66" s="57"/>
      <c r="H66" s="3"/>
    </row>
    <row r="67" spans="1:9" s="6" customFormat="1">
      <c r="A67" s="4" t="s">
        <v>20</v>
      </c>
      <c r="B67" s="5"/>
      <c r="C67" s="76"/>
      <c r="D67" s="76"/>
      <c r="E67" s="5"/>
      <c r="F67" s="40" t="s">
        <v>4</v>
      </c>
      <c r="G67" s="57" t="s">
        <v>57</v>
      </c>
      <c r="H67" s="5"/>
    </row>
    <row r="68" spans="1:9" s="14" customFormat="1">
      <c r="A68" s="36" t="s">
        <v>49</v>
      </c>
      <c r="B68" s="13"/>
      <c r="C68" s="72"/>
      <c r="D68" s="90">
        <v>10000</v>
      </c>
      <c r="E68" s="13"/>
      <c r="F68" s="53" t="s">
        <v>48</v>
      </c>
      <c r="G68" s="57" t="s">
        <v>58</v>
      </c>
      <c r="H68" s="13"/>
      <c r="I68" s="31"/>
    </row>
    <row r="69" spans="1:9" s="14" customFormat="1">
      <c r="A69" s="36" t="s">
        <v>50</v>
      </c>
      <c r="B69" s="13"/>
      <c r="C69" s="73"/>
      <c r="D69" s="90">
        <v>10000</v>
      </c>
      <c r="E69" s="13"/>
      <c r="F69" s="53" t="s">
        <v>48</v>
      </c>
      <c r="G69" s="57" t="s">
        <v>76</v>
      </c>
      <c r="H69" s="7"/>
      <c r="I69" s="31"/>
    </row>
    <row r="70" spans="1:9">
      <c r="A70" s="3"/>
      <c r="B70" s="3"/>
      <c r="C70" s="75"/>
      <c r="D70" s="75"/>
      <c r="E70" s="3"/>
      <c r="F70" s="39"/>
      <c r="G70" s="54"/>
      <c r="H70" s="3"/>
    </row>
    <row r="71" spans="1:9">
      <c r="A71" s="3"/>
      <c r="B71" s="3"/>
      <c r="C71" s="71" t="s">
        <v>8</v>
      </c>
      <c r="D71" s="71">
        <f>SUM(D68:D70)</f>
        <v>20000</v>
      </c>
      <c r="E71" s="23">
        <f>D71/D73</f>
        <v>0.55944055944055948</v>
      </c>
      <c r="F71" s="39" t="s">
        <v>9</v>
      </c>
      <c r="G71" s="54"/>
      <c r="H71" s="3"/>
    </row>
    <row r="72" spans="1:9">
      <c r="A72" s="3"/>
      <c r="B72" s="3"/>
      <c r="C72" s="75"/>
      <c r="D72" s="75"/>
      <c r="E72" s="3"/>
      <c r="F72" s="39"/>
      <c r="G72" s="54"/>
      <c r="H72" s="3"/>
    </row>
    <row r="73" spans="1:9" s="27" customFormat="1">
      <c r="A73" s="25"/>
      <c r="B73" s="26"/>
      <c r="C73" s="79"/>
      <c r="D73" s="88">
        <f>D60+D65+D71</f>
        <v>35750</v>
      </c>
      <c r="E73" s="26"/>
      <c r="F73" s="46"/>
      <c r="G73" s="56"/>
      <c r="H73" s="26"/>
    </row>
    <row r="74" spans="1:9">
      <c r="A74" s="3"/>
      <c r="B74" s="3"/>
      <c r="C74" s="75"/>
      <c r="D74" s="75"/>
      <c r="E74" s="3"/>
      <c r="F74" s="39"/>
      <c r="G74" s="54"/>
      <c r="H74" s="3"/>
    </row>
    <row r="75" spans="1:9" s="34" customFormat="1">
      <c r="A75" s="32" t="s">
        <v>21</v>
      </c>
      <c r="B75" s="33"/>
      <c r="C75" s="83"/>
      <c r="D75" s="83">
        <f>D73-D49</f>
        <v>157.25</v>
      </c>
      <c r="E75" s="33"/>
      <c r="F75" s="38"/>
      <c r="G75" s="56" t="s">
        <v>77</v>
      </c>
      <c r="H75" s="33"/>
    </row>
    <row r="89" spans="1:1">
      <c r="A89" s="84"/>
    </row>
  </sheetData>
  <hyperlinks>
    <hyperlink ref="A3" r:id="rId1" display="Heb je vragen? Lees meer tips op www.MareKiers.nl/kennisbank "/>
    <hyperlink ref="A4" r:id="rId2" display="Voor contact mail je naar Mare@MareKiers.nl of bel naar 06 18 43 85 41 "/>
  </hyperlinks>
  <pageMargins left="0.7" right="0.7" top="0.75" bottom="0.75" header="0.51180555555555496" footer="0.51180555555555496"/>
  <pageSetup paperSize="9" firstPageNumber="0" orientation="portrait" horizontalDpi="300" verticalDpi="300" r:id="rId3"/>
</worksheet>
</file>

<file path=docProps/app.xml><?xml version="1.0" encoding="utf-8"?>
<Properties xmlns="http://schemas.openxmlformats.org/officeDocument/2006/extended-properties" xmlns:vt="http://schemas.openxmlformats.org/officeDocument/2006/docPropsVTypes">
  <Template/>
  <TotalTime>538</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concept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dc:creator>
  <dc:description/>
  <cp:lastModifiedBy>Mare</cp:lastModifiedBy>
  <cp:revision>23</cp:revision>
  <dcterms:created xsi:type="dcterms:W3CDTF">2018-07-24T08:28:19Z</dcterms:created>
  <dcterms:modified xsi:type="dcterms:W3CDTF">2020-06-02T09:47:23Z</dcterms:modified>
  <dc:language>nl-NL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